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35" windowWidth="15015" windowHeight="7650"/>
  </bookViews>
  <sheets>
    <sheet name="Valuation 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5" i="1"/>
  <c r="M5"/>
  <c r="K5"/>
  <c r="I5"/>
  <c r="G5"/>
  <c r="E5"/>
  <c r="F33"/>
  <c r="F31"/>
  <c r="G44"/>
  <c r="G41"/>
  <c r="O12"/>
  <c r="M12"/>
  <c r="K12"/>
  <c r="I12"/>
  <c r="G12"/>
  <c r="E12"/>
  <c r="O7"/>
  <c r="M7"/>
  <c r="K7"/>
  <c r="I7"/>
  <c r="G7"/>
  <c r="E7"/>
  <c r="F35" l="1"/>
  <c r="G47"/>
  <c r="O10"/>
  <c r="O14" s="1"/>
  <c r="O18" s="1"/>
  <c r="M10"/>
  <c r="M14" s="1"/>
  <c r="M18" s="1"/>
  <c r="K10"/>
  <c r="K14" s="1"/>
  <c r="K18" s="1"/>
  <c r="I10"/>
  <c r="I14" s="1"/>
  <c r="I18" s="1"/>
  <c r="G10"/>
  <c r="G14" s="1"/>
  <c r="G18" s="1"/>
  <c r="E10"/>
  <c r="E14" s="1"/>
  <c r="E18" s="1"/>
  <c r="E21" l="1"/>
</calcChain>
</file>

<file path=xl/sharedStrings.xml><?xml version="1.0" encoding="utf-8"?>
<sst xmlns="http://schemas.openxmlformats.org/spreadsheetml/2006/main" count="64" uniqueCount="46">
  <si>
    <t>VALUATION OF NECKTEK NECTER USING FUTURE FREE CASH FLOW MODEL</t>
  </si>
  <si>
    <t>YEAR</t>
  </si>
  <si>
    <t xml:space="preserve">     working capital</t>
  </si>
  <si>
    <t xml:space="preserve">less: Changes in </t>
  </si>
  <si>
    <t>add: Depreciation</t>
  </si>
  <si>
    <t>less:Capital expenditure</t>
  </si>
  <si>
    <t>EBIT</t>
  </si>
  <si>
    <t>working capital</t>
  </si>
  <si>
    <t>changes in WC</t>
  </si>
  <si>
    <t>Free Cash flows</t>
  </si>
  <si>
    <t>discounting @10%</t>
  </si>
  <si>
    <t>Diccounted FCF</t>
  </si>
  <si>
    <t>Value of Nenycket Necter</t>
  </si>
  <si>
    <t>$(000s)</t>
  </si>
  <si>
    <t>Depreciation charge from Balance Sheet</t>
  </si>
  <si>
    <t>Depreciation</t>
  </si>
  <si>
    <t>Capital Expenditure fron Cash Flow Statement</t>
  </si>
  <si>
    <t>Capital Expenditure</t>
  </si>
  <si>
    <t>(Case Study)</t>
  </si>
  <si>
    <t>Changes in working capital</t>
  </si>
  <si>
    <t>Valuation Through PE ratio</t>
  </si>
  <si>
    <t>Assuming the share price of compareable company Ben &amp; Jerry’s</t>
  </si>
  <si>
    <t>price of share</t>
  </si>
  <si>
    <t>EPS</t>
  </si>
  <si>
    <t>PE ratio</t>
  </si>
  <si>
    <t xml:space="preserve">Nantucket Nectars </t>
  </si>
  <si>
    <t>adjusting PE ratio for valuing</t>
  </si>
  <si>
    <t xml:space="preserve">PE of Nantucket Nectars </t>
  </si>
  <si>
    <t>=</t>
  </si>
  <si>
    <t>adjusting pe acording to market capitalisation of Nantucket Nectars  in case study</t>
  </si>
  <si>
    <t>*</t>
  </si>
  <si>
    <t xml:space="preserve">Earning of Nantucket Nectars </t>
  </si>
  <si>
    <t xml:space="preserve">Value of Nantucket Nectars </t>
  </si>
  <si>
    <t>Projected Price of Nentecket Necter</t>
  </si>
  <si>
    <t>Earnings of necters are taken from projected income stement of 1998</t>
  </si>
  <si>
    <t>Exhibit#13</t>
  </si>
  <si>
    <t>Earnings</t>
  </si>
  <si>
    <t>Price of share of</t>
  </si>
  <si>
    <t>Benn &amp; Jerry</t>
  </si>
  <si>
    <t>(Exhibit#10)</t>
  </si>
  <si>
    <t>EPS of Ben &amp; Jerry</t>
  </si>
  <si>
    <t>Exhibit#10</t>
  </si>
  <si>
    <t xml:space="preserve">EBIT of Nantucket Nectars </t>
  </si>
  <si>
    <t>Year</t>
  </si>
  <si>
    <t>(Exhibit#13)</t>
  </si>
  <si>
    <t>Projected price of Nantucket Nectars on the basis of PE ratio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</si>
</sst>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6" formatCode="_(* #,##0.000_);_(* \(#,##0.000\);_(* &quot;-&quot;??_);_(@_)"/>
  </numFmts>
  <fonts count="14">
    <font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9" tint="0.3999755851924192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3" tint="0.39997558519241921"/>
      <name val="Times New Roman"/>
      <family val="1"/>
    </font>
    <font>
      <b/>
      <u/>
      <sz val="18"/>
      <color theme="3" tint="0.3999755851924192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7F3A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8" fontId="0" fillId="0" borderId="0" xfId="0" applyNumberFormat="1"/>
    <xf numFmtId="0" fontId="0" fillId="0" borderId="2" xfId="0" applyBorder="1"/>
    <xf numFmtId="6" fontId="0" fillId="0" borderId="0" xfId="0" applyNumberFormat="1"/>
    <xf numFmtId="0" fontId="0" fillId="5" borderId="0" xfId="0" applyFill="1"/>
    <xf numFmtId="0" fontId="0" fillId="5" borderId="2" xfId="0" applyFill="1" applyBorder="1"/>
    <xf numFmtId="0" fontId="0" fillId="6" borderId="0" xfId="0" applyFill="1"/>
    <xf numFmtId="0" fontId="1" fillId="5" borderId="0" xfId="0" applyFont="1" applyFill="1"/>
    <xf numFmtId="0" fontId="3" fillId="5" borderId="0" xfId="0" applyFont="1" applyFill="1"/>
    <xf numFmtId="0" fontId="2" fillId="5" borderId="0" xfId="0" applyFont="1" applyFill="1"/>
    <xf numFmtId="0" fontId="5" fillId="5" borderId="4" xfId="0" applyFont="1" applyFill="1" applyBorder="1" applyAlignment="1"/>
    <xf numFmtId="0" fontId="5" fillId="5" borderId="5" xfId="0" applyFont="1" applyFill="1" applyBorder="1" applyAlignment="1"/>
    <xf numFmtId="0" fontId="6" fillId="5" borderId="5" xfId="0" applyFont="1" applyFill="1" applyBorder="1" applyAlignment="1"/>
    <xf numFmtId="0" fontId="6" fillId="5" borderId="6" xfId="0" applyFont="1" applyFill="1" applyBorder="1" applyAlignment="1"/>
    <xf numFmtId="0" fontId="5" fillId="5" borderId="7" xfId="0" applyFont="1" applyFill="1" applyBorder="1" applyAlignment="1"/>
    <xf numFmtId="0" fontId="5" fillId="5" borderId="0" xfId="0" applyFont="1" applyFill="1" applyBorder="1" applyAlignment="1"/>
    <xf numFmtId="0" fontId="5" fillId="5" borderId="8" xfId="0" applyFont="1" applyFill="1" applyBorder="1" applyAlignment="1"/>
    <xf numFmtId="0" fontId="7" fillId="2" borderId="12" xfId="0" applyFont="1" applyFill="1" applyBorder="1" applyAlignment="1">
      <alignment horizontal="center"/>
    </xf>
    <xf numFmtId="0" fontId="8" fillId="0" borderId="0" xfId="0" applyFont="1"/>
    <xf numFmtId="0" fontId="8" fillId="8" borderId="7" xfId="0" applyFont="1" applyFill="1" applyBorder="1" applyAlignment="1">
      <alignment horizontal="center"/>
    </xf>
    <xf numFmtId="0" fontId="8" fillId="9" borderId="0" xfId="0" applyFont="1" applyFill="1" applyBorder="1"/>
    <xf numFmtId="0" fontId="8" fillId="9" borderId="8" xfId="0" applyFont="1" applyFill="1" applyBorder="1"/>
    <xf numFmtId="0" fontId="8" fillId="8" borderId="7" xfId="0" applyFont="1" applyFill="1" applyBorder="1"/>
    <xf numFmtId="0" fontId="8" fillId="9" borderId="2" xfId="0" applyFont="1" applyFill="1" applyBorder="1"/>
    <xf numFmtId="0" fontId="9" fillId="9" borderId="0" xfId="0" applyFont="1" applyFill="1" applyBorder="1"/>
    <xf numFmtId="0" fontId="8" fillId="9" borderId="9" xfId="0" applyFont="1" applyFill="1" applyBorder="1"/>
    <xf numFmtId="0" fontId="8" fillId="9" borderId="3" xfId="0" applyFont="1" applyFill="1" applyBorder="1"/>
    <xf numFmtId="0" fontId="8" fillId="9" borderId="10" xfId="0" applyFont="1" applyFill="1" applyBorder="1"/>
    <xf numFmtId="0" fontId="10" fillId="7" borderId="11" xfId="0" applyFont="1" applyFill="1" applyBorder="1"/>
    <xf numFmtId="0" fontId="10" fillId="7" borderId="12" xfId="0" applyFont="1" applyFill="1" applyBorder="1"/>
    <xf numFmtId="0" fontId="10" fillId="7" borderId="13" xfId="0" applyFont="1" applyFill="1" applyBorder="1"/>
    <xf numFmtId="8" fontId="8" fillId="0" borderId="0" xfId="0" applyNumberFormat="1" applyFont="1"/>
    <xf numFmtId="0" fontId="11" fillId="5" borderId="0" xfId="0" applyFont="1" applyFill="1"/>
    <xf numFmtId="6" fontId="8" fillId="3" borderId="1" xfId="0" applyNumberFormat="1" applyFont="1" applyFill="1" applyBorder="1"/>
    <xf numFmtId="0" fontId="12" fillId="4" borderId="0" xfId="0" applyFont="1" applyFill="1"/>
    <xf numFmtId="0" fontId="13" fillId="4" borderId="0" xfId="0" applyFont="1" applyFill="1"/>
    <xf numFmtId="0" fontId="9" fillId="0" borderId="0" xfId="0" applyFont="1"/>
    <xf numFmtId="0" fontId="8" fillId="10" borderId="0" xfId="0" applyFont="1" applyFill="1"/>
    <xf numFmtId="8" fontId="8" fillId="10" borderId="0" xfId="0" applyNumberFormat="1" applyFont="1" applyFill="1"/>
    <xf numFmtId="8" fontId="8" fillId="10" borderId="2" xfId="0" applyNumberFormat="1" applyFont="1" applyFill="1" applyBorder="1"/>
    <xf numFmtId="0" fontId="5" fillId="11" borderId="0" xfId="0" applyFont="1" applyFill="1"/>
    <xf numFmtId="0" fontId="8" fillId="0" borderId="2" xfId="0" applyFont="1" applyBorder="1"/>
    <xf numFmtId="0" fontId="8" fillId="12" borderId="0" xfId="0" applyFont="1" applyFill="1"/>
    <xf numFmtId="6" fontId="8" fillId="12" borderId="0" xfId="0" applyNumberFormat="1" applyFont="1" applyFill="1"/>
    <xf numFmtId="0" fontId="8" fillId="4" borderId="0" xfId="0" applyFont="1" applyFill="1"/>
    <xf numFmtId="6" fontId="11" fillId="5" borderId="0" xfId="0" applyNumberFormat="1" applyFont="1" applyFill="1"/>
    <xf numFmtId="166" fontId="10" fillId="7" borderId="12" xfId="1" applyNumberFormat="1" applyFont="1" applyFill="1" applyBorder="1"/>
    <xf numFmtId="43" fontId="8" fillId="4" borderId="0" xfId="1" applyFont="1" applyFill="1"/>
    <xf numFmtId="43" fontId="8" fillId="1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57F3A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50"/>
  <sheetViews>
    <sheetView tabSelected="1" zoomScale="80" zoomScaleNormal="80" workbookViewId="0">
      <selection activeCell="C36" sqref="C36"/>
    </sheetView>
  </sheetViews>
  <sheetFormatPr defaultRowHeight="15"/>
  <cols>
    <col min="1" max="2" width="9.140625" style="18"/>
    <col min="3" max="3" width="23.5703125" style="18" customWidth="1"/>
    <col min="4" max="4" width="11.85546875" style="18" customWidth="1"/>
    <col min="5" max="5" width="16" style="18" customWidth="1"/>
    <col min="6" max="6" width="9.140625" style="18"/>
    <col min="7" max="7" width="13.85546875" style="18" bestFit="1" customWidth="1"/>
    <col min="8" max="8" width="15.28515625" style="18" customWidth="1"/>
    <col min="9" max="16384" width="9.140625" style="18"/>
  </cols>
  <sheetData>
    <row r="2" spans="3:15" ht="36.75" customHeight="1" thickBot="1">
      <c r="C2" s="17" t="s">
        <v>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3:15" ht="15.75">
      <c r="C3" s="10" t="s">
        <v>1</v>
      </c>
      <c r="D3" s="11"/>
      <c r="E3" s="12">
        <v>1997</v>
      </c>
      <c r="F3" s="12"/>
      <c r="G3" s="12">
        <v>1998</v>
      </c>
      <c r="H3" s="12"/>
      <c r="I3" s="12">
        <v>1999</v>
      </c>
      <c r="J3" s="12"/>
      <c r="K3" s="12">
        <v>2000</v>
      </c>
      <c r="L3" s="12"/>
      <c r="M3" s="12">
        <v>2001</v>
      </c>
      <c r="N3" s="12"/>
      <c r="O3" s="13">
        <v>2002</v>
      </c>
    </row>
    <row r="4" spans="3:15" ht="15.75">
      <c r="C4" s="14"/>
      <c r="D4" s="15"/>
      <c r="E4" s="15" t="s">
        <v>13</v>
      </c>
      <c r="F4" s="15"/>
      <c r="G4" s="15" t="s">
        <v>13</v>
      </c>
      <c r="H4" s="15"/>
      <c r="I4" s="15" t="s">
        <v>13</v>
      </c>
      <c r="J4" s="15"/>
      <c r="K4" s="15" t="s">
        <v>13</v>
      </c>
      <c r="L4" s="15"/>
      <c r="M4" s="15" t="s">
        <v>13</v>
      </c>
      <c r="N4" s="15"/>
      <c r="O4" s="16" t="s">
        <v>13</v>
      </c>
    </row>
    <row r="5" spans="3:15">
      <c r="C5" s="19" t="s">
        <v>6</v>
      </c>
      <c r="D5" s="20"/>
      <c r="E5" s="20">
        <f>(Sheet2!B4)</f>
        <v>2025</v>
      </c>
      <c r="F5" s="20"/>
      <c r="G5" s="20">
        <f>(Sheet2!C4)</f>
        <v>4279</v>
      </c>
      <c r="H5" s="20"/>
      <c r="I5" s="20">
        <f>(Sheet2!D4)</f>
        <v>6964</v>
      </c>
      <c r="J5" s="20"/>
      <c r="K5" s="20">
        <f>(Sheet2!E4)</f>
        <v>6312</v>
      </c>
      <c r="L5" s="20"/>
      <c r="M5" s="20">
        <f>(Sheet2!F4)</f>
        <v>10633</v>
      </c>
      <c r="N5" s="20"/>
      <c r="O5" s="21">
        <f>(Sheet2!G4)</f>
        <v>14698</v>
      </c>
    </row>
    <row r="6" spans="3:15"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</row>
    <row r="7" spans="3:15">
      <c r="C7" s="22" t="s">
        <v>4</v>
      </c>
      <c r="D7" s="20"/>
      <c r="E7" s="20">
        <f>(Sheet2!B19)</f>
        <v>209</v>
      </c>
      <c r="F7" s="20"/>
      <c r="G7" s="20">
        <f>(Sheet2!C19)</f>
        <v>331</v>
      </c>
      <c r="H7" s="20"/>
      <c r="I7" s="20">
        <f>(Sheet2!D19)</f>
        <v>495</v>
      </c>
      <c r="J7" s="20"/>
      <c r="K7" s="20">
        <f>(Sheet2!E19)</f>
        <v>710</v>
      </c>
      <c r="L7" s="20"/>
      <c r="M7" s="20">
        <f>(Sheet2!F19)</f>
        <v>763</v>
      </c>
      <c r="N7" s="20"/>
      <c r="O7" s="21">
        <f>(Sheet2!G19)</f>
        <v>947</v>
      </c>
    </row>
    <row r="8" spans="3:15">
      <c r="C8" s="22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</row>
    <row r="9" spans="3:15">
      <c r="C9" s="22" t="s">
        <v>3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</row>
    <row r="10" spans="3:15">
      <c r="C10" s="22" t="s">
        <v>2</v>
      </c>
      <c r="D10" s="20"/>
      <c r="E10" s="20">
        <f>(Sheet2!C10-Sheet2!B10)</f>
        <v>3207</v>
      </c>
      <c r="F10" s="20"/>
      <c r="G10" s="20">
        <f>(Sheet2!D10-Sheet2!C10)</f>
        <v>2237</v>
      </c>
      <c r="H10" s="20"/>
      <c r="I10" s="20">
        <f>(Sheet2!E10-Sheet2!D10)</f>
        <v>3944</v>
      </c>
      <c r="J10" s="20"/>
      <c r="K10" s="20">
        <f>(Sheet2!F10-Sheet2!E10)</f>
        <v>6402</v>
      </c>
      <c r="L10" s="20"/>
      <c r="M10" s="20">
        <f>(Sheet2!G10-Sheet2!F10)</f>
        <v>8773</v>
      </c>
      <c r="N10" s="20"/>
      <c r="O10" s="21">
        <f>(Sheet2!H10-Sheet2!G10)</f>
        <v>11731</v>
      </c>
    </row>
    <row r="11" spans="3:15">
      <c r="C11" s="2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3:15">
      <c r="C12" s="22" t="s">
        <v>5</v>
      </c>
      <c r="D12" s="20"/>
      <c r="E12" s="23">
        <f>(Sheet2!B26)</f>
        <v>350</v>
      </c>
      <c r="F12" s="24"/>
      <c r="G12" s="23">
        <f>(Sheet2!C26)</f>
        <v>488</v>
      </c>
      <c r="H12" s="24"/>
      <c r="I12" s="23">
        <f>(Sheet2!D26)</f>
        <v>656</v>
      </c>
      <c r="J12" s="24"/>
      <c r="K12" s="23">
        <f>(Sheet2!E26)</f>
        <v>861</v>
      </c>
      <c r="L12" s="20"/>
      <c r="M12" s="23">
        <f>(Sheet2!F26)</f>
        <v>1039</v>
      </c>
      <c r="N12" s="20"/>
      <c r="O12" s="25">
        <f>(Sheet2!G26)</f>
        <v>1222</v>
      </c>
    </row>
    <row r="13" spans="3:15">
      <c r="C13" s="2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</row>
    <row r="14" spans="3:15">
      <c r="C14" s="22" t="s">
        <v>9</v>
      </c>
      <c r="D14" s="20"/>
      <c r="E14" s="20">
        <f>(E5+E7-E10-E12)</f>
        <v>-1323</v>
      </c>
      <c r="F14" s="20"/>
      <c r="G14" s="20">
        <f>(G5+G7-G10-G12)</f>
        <v>1885</v>
      </c>
      <c r="H14" s="20"/>
      <c r="I14" s="20">
        <f>(I5+I7-I10-I12)</f>
        <v>2859</v>
      </c>
      <c r="J14" s="20"/>
      <c r="K14" s="20">
        <f>(K5+K7-K10-K12)</f>
        <v>-241</v>
      </c>
      <c r="L14" s="20"/>
      <c r="M14" s="20">
        <f>(M5+M7-M10-M12)</f>
        <v>1584</v>
      </c>
      <c r="N14" s="20"/>
      <c r="O14" s="21">
        <f>(O5+O7-O10-O12)</f>
        <v>2692</v>
      </c>
    </row>
    <row r="15" spans="3:15">
      <c r="C15" s="2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</row>
    <row r="16" spans="3:15">
      <c r="C16" s="22" t="s">
        <v>10</v>
      </c>
      <c r="D16" s="20"/>
      <c r="E16" s="23">
        <v>0.90900000000000003</v>
      </c>
      <c r="F16" s="24"/>
      <c r="G16" s="23">
        <v>0.82599999999999996</v>
      </c>
      <c r="H16" s="24"/>
      <c r="I16" s="23">
        <v>0.75129999999999997</v>
      </c>
      <c r="J16" s="24"/>
      <c r="K16" s="23">
        <v>0.68300000000000005</v>
      </c>
      <c r="L16" s="24"/>
      <c r="M16" s="23">
        <v>0.62</v>
      </c>
      <c r="N16" s="24"/>
      <c r="O16" s="25">
        <v>0.56440000000000001</v>
      </c>
    </row>
    <row r="17" spans="3:15">
      <c r="C17" s="2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3:15" ht="15.75" thickBot="1">
      <c r="C18" s="22" t="s">
        <v>11</v>
      </c>
      <c r="D18" s="20"/>
      <c r="E18" s="26">
        <f>(E14*E16)</f>
        <v>-1202.607</v>
      </c>
      <c r="F18" s="20"/>
      <c r="G18" s="26">
        <f>(G14*G16)</f>
        <v>1557.01</v>
      </c>
      <c r="H18" s="20"/>
      <c r="I18" s="26">
        <f>(I14*I16)</f>
        <v>2147.9666999999999</v>
      </c>
      <c r="J18" s="20"/>
      <c r="K18" s="26">
        <f>(K14*K16)</f>
        <v>-164.60300000000001</v>
      </c>
      <c r="L18" s="20"/>
      <c r="M18" s="26">
        <f>(M14*M16)</f>
        <v>982.08</v>
      </c>
      <c r="N18" s="20"/>
      <c r="O18" s="27">
        <f>(O14*O16)</f>
        <v>1519.3648000000001</v>
      </c>
    </row>
    <row r="19" spans="3:15" ht="15.75" thickTop="1">
      <c r="C19" s="2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</row>
    <row r="20" spans="3:15">
      <c r="C20" s="2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</row>
    <row r="21" spans="3:15" ht="19.5" thickBot="1">
      <c r="C21" s="28" t="s">
        <v>12</v>
      </c>
      <c r="D21" s="29"/>
      <c r="E21" s="46">
        <f>(E18+G18+I18+K18+M18+O18)</f>
        <v>4839.2115000000003</v>
      </c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3:15">
      <c r="D22" s="31"/>
    </row>
    <row r="23" spans="3:15">
      <c r="C23" s="32" t="s">
        <v>33</v>
      </c>
      <c r="D23" s="32"/>
      <c r="E23" s="33">
        <v>4839212</v>
      </c>
    </row>
    <row r="26" spans="3:15" ht="22.5">
      <c r="E26" s="34"/>
      <c r="F26" s="35" t="s">
        <v>20</v>
      </c>
      <c r="G26" s="34"/>
      <c r="H26" s="34"/>
      <c r="I26" s="34"/>
      <c r="J26" s="34"/>
    </row>
    <row r="29" spans="3:15">
      <c r="C29" s="36" t="s">
        <v>21</v>
      </c>
    </row>
    <row r="31" spans="3:15">
      <c r="D31" s="37" t="s">
        <v>22</v>
      </c>
      <c r="E31" s="37"/>
      <c r="F31" s="38">
        <f>(Sheet2!F50)</f>
        <v>12.88</v>
      </c>
    </row>
    <row r="32" spans="3:15">
      <c r="D32" s="37"/>
      <c r="E32" s="37"/>
      <c r="F32" s="37"/>
    </row>
    <row r="33" spans="3:7">
      <c r="D33" s="37" t="s">
        <v>23</v>
      </c>
      <c r="E33" s="37"/>
      <c r="F33" s="39">
        <f>(Sheet2!F55)</f>
        <v>0.65</v>
      </c>
    </row>
    <row r="35" spans="3:7" ht="15.75">
      <c r="D35" s="40" t="s">
        <v>24</v>
      </c>
      <c r="E35" s="40"/>
      <c r="F35" s="40">
        <f>F31/F33</f>
        <v>19.815384615384616</v>
      </c>
    </row>
    <row r="38" spans="3:7">
      <c r="C38" s="18" t="s">
        <v>26</v>
      </c>
    </row>
    <row r="39" spans="3:7">
      <c r="C39" s="41" t="s">
        <v>25</v>
      </c>
    </row>
    <row r="41" spans="3:7">
      <c r="D41" s="42" t="s">
        <v>27</v>
      </c>
      <c r="E41" s="42"/>
      <c r="F41" s="42" t="s">
        <v>28</v>
      </c>
      <c r="G41" s="48">
        <f>(Sheet2!D34*Sheet2!F34/Sheet2!E35)</f>
        <v>1.6892780487804877</v>
      </c>
    </row>
    <row r="42" spans="3:7">
      <c r="D42" s="42"/>
      <c r="E42" s="42"/>
      <c r="F42" s="42"/>
      <c r="G42" s="42"/>
    </row>
    <row r="43" spans="3:7">
      <c r="D43" s="42"/>
      <c r="E43" s="42"/>
      <c r="F43" s="42"/>
      <c r="G43" s="42"/>
    </row>
    <row r="44" spans="3:7">
      <c r="D44" s="42" t="s">
        <v>31</v>
      </c>
      <c r="E44" s="42"/>
      <c r="F44" s="42" t="s">
        <v>28</v>
      </c>
      <c r="G44" s="43">
        <f>(Sheet2!F45)</f>
        <v>2324000</v>
      </c>
    </row>
    <row r="47" spans="3:7">
      <c r="D47" s="44" t="s">
        <v>32</v>
      </c>
      <c r="E47" s="44"/>
      <c r="F47" s="44" t="s">
        <v>28</v>
      </c>
      <c r="G47" s="47">
        <f>(G41*G44)</f>
        <v>3925882.1853658534</v>
      </c>
    </row>
    <row r="50" spans="3:8">
      <c r="C50" s="32" t="s">
        <v>45</v>
      </c>
      <c r="D50" s="32"/>
      <c r="E50" s="32"/>
      <c r="F50" s="32"/>
      <c r="G50" s="32" t="s">
        <v>28</v>
      </c>
      <c r="H50" s="45">
        <v>3925882</v>
      </c>
    </row>
  </sheetData>
  <mergeCells count="1">
    <mergeCell ref="C2:O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topLeftCell="A19" workbookViewId="0">
      <selection activeCell="F55" sqref="F55"/>
    </sheetView>
  </sheetViews>
  <sheetFormatPr defaultRowHeight="15"/>
  <cols>
    <col min="1" max="1" width="18.140625" customWidth="1"/>
    <col min="6" max="6" width="10.85546875" bestFit="1" customWidth="1"/>
  </cols>
  <sheetData>
    <row r="1" spans="1:11" ht="21">
      <c r="G1" s="9" t="s">
        <v>42</v>
      </c>
      <c r="H1" s="9"/>
      <c r="I1" s="9"/>
      <c r="J1" s="4"/>
    </row>
    <row r="2" spans="1:11">
      <c r="A2" t="s">
        <v>43</v>
      </c>
      <c r="B2">
        <v>1997</v>
      </c>
      <c r="C2">
        <v>1998</v>
      </c>
      <c r="D2">
        <v>1999</v>
      </c>
      <c r="E2">
        <v>2000</v>
      </c>
      <c r="F2">
        <v>2001</v>
      </c>
      <c r="G2">
        <v>2002</v>
      </c>
    </row>
    <row r="4" spans="1:11">
      <c r="A4" t="s">
        <v>6</v>
      </c>
      <c r="B4">
        <v>2025</v>
      </c>
      <c r="C4">
        <v>4279</v>
      </c>
      <c r="D4">
        <v>6964</v>
      </c>
      <c r="E4">
        <v>6312</v>
      </c>
      <c r="F4">
        <v>10633</v>
      </c>
      <c r="G4">
        <v>14698</v>
      </c>
    </row>
    <row r="5" spans="1:11">
      <c r="A5" t="s">
        <v>44</v>
      </c>
    </row>
    <row r="6" spans="1:11" ht="21">
      <c r="G6" s="8" t="s">
        <v>19</v>
      </c>
      <c r="H6" s="9"/>
      <c r="I6" s="9"/>
      <c r="J6" s="4"/>
    </row>
    <row r="8" spans="1:11">
      <c r="A8" t="s">
        <v>43</v>
      </c>
      <c r="B8">
        <v>1996</v>
      </c>
      <c r="C8">
        <v>1997</v>
      </c>
      <c r="D8">
        <v>1998</v>
      </c>
      <c r="E8">
        <v>1999</v>
      </c>
      <c r="F8">
        <v>2000</v>
      </c>
      <c r="G8">
        <v>2001</v>
      </c>
      <c r="H8">
        <v>2002</v>
      </c>
    </row>
    <row r="10" spans="1:11">
      <c r="A10" t="s">
        <v>7</v>
      </c>
      <c r="B10">
        <v>538</v>
      </c>
      <c r="C10">
        <v>3745</v>
      </c>
      <c r="D10">
        <v>5982</v>
      </c>
      <c r="E10">
        <v>9926</v>
      </c>
      <c r="F10">
        <v>16328</v>
      </c>
      <c r="G10">
        <v>25101</v>
      </c>
      <c r="H10">
        <v>36832</v>
      </c>
    </row>
    <row r="12" spans="1:11">
      <c r="A12" t="s">
        <v>8</v>
      </c>
      <c r="C12">
        <v>3207</v>
      </c>
      <c r="D12">
        <v>2237</v>
      </c>
      <c r="E12">
        <v>3944</v>
      </c>
      <c r="F12">
        <v>6402</v>
      </c>
      <c r="G12">
        <v>8773</v>
      </c>
      <c r="H12">
        <v>11731</v>
      </c>
    </row>
    <row r="15" spans="1:11" ht="18.75">
      <c r="F15" s="7" t="s">
        <v>14</v>
      </c>
      <c r="G15" s="4"/>
      <c r="H15" s="4"/>
      <c r="I15" s="4"/>
      <c r="J15" s="4"/>
      <c r="K15" t="s">
        <v>18</v>
      </c>
    </row>
    <row r="17" spans="1:12">
      <c r="A17" t="s">
        <v>43</v>
      </c>
      <c r="B17">
        <v>1997</v>
      </c>
      <c r="C17">
        <v>1998</v>
      </c>
      <c r="D17">
        <v>1999</v>
      </c>
      <c r="E17">
        <v>2000</v>
      </c>
      <c r="F17">
        <v>2001</v>
      </c>
      <c r="G17">
        <v>2002</v>
      </c>
    </row>
    <row r="19" spans="1:12">
      <c r="A19" t="s">
        <v>15</v>
      </c>
      <c r="B19">
        <v>209</v>
      </c>
      <c r="C19">
        <v>331</v>
      </c>
      <c r="D19">
        <v>495</v>
      </c>
      <c r="E19">
        <v>710</v>
      </c>
      <c r="F19">
        <v>763</v>
      </c>
      <c r="G19">
        <v>947</v>
      </c>
    </row>
    <row r="22" spans="1:12" ht="18.75">
      <c r="F22" s="7" t="s">
        <v>16</v>
      </c>
      <c r="G22" s="4"/>
      <c r="H22" s="4"/>
      <c r="I22" s="4"/>
      <c r="J22" s="4"/>
      <c r="K22" s="4"/>
      <c r="L22" t="s">
        <v>18</v>
      </c>
    </row>
    <row r="24" spans="1:12">
      <c r="A24" t="s">
        <v>43</v>
      </c>
      <c r="B24">
        <v>1997</v>
      </c>
      <c r="C24">
        <v>1998</v>
      </c>
      <c r="D24">
        <v>1999</v>
      </c>
      <c r="E24">
        <v>2000</v>
      </c>
      <c r="F24">
        <v>2001</v>
      </c>
      <c r="G24">
        <v>2002</v>
      </c>
    </row>
    <row r="26" spans="1:12">
      <c r="A26" t="s">
        <v>17</v>
      </c>
      <c r="B26">
        <v>350</v>
      </c>
      <c r="C26">
        <v>488</v>
      </c>
      <c r="D26">
        <v>656</v>
      </c>
      <c r="E26">
        <v>861</v>
      </c>
      <c r="F26">
        <v>1039</v>
      </c>
      <c r="G26">
        <v>1222</v>
      </c>
    </row>
    <row r="31" spans="1:12">
      <c r="C31" s="5" t="s">
        <v>29</v>
      </c>
      <c r="D31" s="5"/>
      <c r="E31" s="5"/>
      <c r="F31" s="5"/>
      <c r="G31" s="5"/>
      <c r="H31" s="5"/>
      <c r="I31" s="5"/>
      <c r="J31" s="5"/>
    </row>
    <row r="32" spans="1:12">
      <c r="C32" s="4"/>
      <c r="D32" s="4"/>
      <c r="E32" s="4"/>
      <c r="F32" s="4" t="s">
        <v>35</v>
      </c>
      <c r="G32" s="4"/>
      <c r="H32" s="4"/>
      <c r="I32" s="4"/>
      <c r="J32" s="4"/>
    </row>
    <row r="34" spans="3:9">
      <c r="C34" t="s">
        <v>28</v>
      </c>
      <c r="D34" s="2">
        <v>19.8</v>
      </c>
      <c r="E34" s="2" t="s">
        <v>30</v>
      </c>
      <c r="F34" s="2">
        <v>6996000</v>
      </c>
    </row>
    <row r="35" spans="3:9">
      <c r="E35">
        <v>82000000</v>
      </c>
    </row>
    <row r="41" spans="3:9">
      <c r="C41" s="4" t="s">
        <v>34</v>
      </c>
      <c r="D41" s="4"/>
      <c r="E41" s="4"/>
      <c r="F41" s="4"/>
      <c r="G41" s="4"/>
      <c r="H41" s="4"/>
      <c r="I41" s="4"/>
    </row>
    <row r="42" spans="3:9">
      <c r="C42" s="6"/>
      <c r="D42" s="6"/>
      <c r="E42" s="6"/>
      <c r="F42" s="6" t="s">
        <v>35</v>
      </c>
      <c r="G42" s="6"/>
      <c r="H42" s="6"/>
      <c r="I42" s="6"/>
    </row>
    <row r="45" spans="3:9">
      <c r="D45" t="s">
        <v>36</v>
      </c>
      <c r="E45" t="s">
        <v>28</v>
      </c>
      <c r="F45" s="3">
        <v>2324000</v>
      </c>
    </row>
    <row r="50" spans="3:6">
      <c r="C50" s="4" t="s">
        <v>37</v>
      </c>
      <c r="D50" s="4"/>
      <c r="E50" t="s">
        <v>28</v>
      </c>
      <c r="F50" s="1">
        <v>12.88</v>
      </c>
    </row>
    <row r="51" spans="3:6">
      <c r="C51" s="4" t="s">
        <v>38</v>
      </c>
      <c r="D51" s="4"/>
    </row>
    <row r="52" spans="3:6">
      <c r="C52" s="6" t="s">
        <v>39</v>
      </c>
      <c r="D52" s="6"/>
    </row>
    <row r="55" spans="3:6">
      <c r="C55" s="4" t="s">
        <v>40</v>
      </c>
      <c r="D55" s="4"/>
      <c r="E55" t="s">
        <v>28</v>
      </c>
      <c r="F55" s="1">
        <v>0.65</v>
      </c>
    </row>
    <row r="56" spans="3:6">
      <c r="C56" s="6" t="s">
        <v>41</v>
      </c>
      <c r="D56" s="6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iscorpion</dc:creator>
  <cp:lastModifiedBy>Iscorpion</cp:lastModifiedBy>
  <dcterms:created xsi:type="dcterms:W3CDTF">2015-10-17T06:48:51Z</dcterms:created>
  <dcterms:modified xsi:type="dcterms:W3CDTF">2015-10-19T11:52:25Z</dcterms:modified>
</cp:coreProperties>
</file>